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<sst xmlns="http://schemas.openxmlformats.org/spreadsheetml/2006/main" count="127" uniqueCount="76">
  <si>
    <t>前払金・中間前払金の計算表</t>
  </si>
  <si>
    <t>工事名</t>
  </si>
  <si>
    <t>発注者</t>
  </si>
  <si>
    <t>契約番号</t>
  </si>
  <si>
    <t>地方公共団体の工事の目安（地方自治法施行規則 附則第3条）：請負代金50万円以上の土木建築の工事で、前金払は材料費等の4割まで、中間前金払は追加で2割まで。国や独立行政法人などの工事は、契約書と発注者の決まりで確かめてください。</t>
  </si>
  <si>
    <t>入れるところ</t>
  </si>
  <si>
    <t>請負代金額（税込）</t>
  </si>
  <si>
    <t>契約書の金額</t>
  </si>
  <si>
    <t>前払金の割合（十分の〇）</t>
  </si>
  <si>
    <t>約款 第35条第1項の数字（たとえば四）</t>
  </si>
  <si>
    <t>中間前払金の割合（十分の〇）</t>
  </si>
  <si>
    <t>約款 第35条第4項の数字（たとえば二）</t>
  </si>
  <si>
    <t>受け取った前払金額</t>
  </si>
  <si>
    <t>保証証書を寄託して受け取った額</t>
  </si>
  <si>
    <t>工期の始まり</t>
  </si>
  <si>
    <t>契約書の工期</t>
  </si>
  <si>
    <t>工期の終わり</t>
  </si>
  <si>
    <t>確かめる日</t>
  </si>
  <si>
    <t>中間前払金を請求しようとする日</t>
  </si>
  <si>
    <t>既に行われた作業の経費</t>
  </si>
  <si>
    <t>出来高の累計など、発注者が認める根拠で</t>
  </si>
  <si>
    <t>工程表の作業は予定どおりか</t>
  </si>
  <si>
    <t>「はい」か「いいえ」</t>
  </si>
  <si>
    <t>上限の額</t>
  </si>
  <si>
    <t>前払金の上限</t>
  </si>
  <si>
    <t>請負代金額×前払金の割合÷10</t>
  </si>
  <si>
    <t>中間前払金の上限</t>
  </si>
  <si>
    <t>請負代金額×中間前払金の割合÷10</t>
  </si>
  <si>
    <t>前払金と合わせた上限</t>
  </si>
  <si>
    <t>合わせて十分の六まで（例の割合のとき）</t>
  </si>
  <si>
    <t>請求できる中間前払金の目安</t>
  </si>
  <si>
    <t>中間の上限と（合わせた上限−受け取った前払金）の小さいほう</t>
  </si>
  <si>
    <t>中間前払金の要件（地方自治法施行規則 附則第3条第2項）</t>
  </si>
  <si>
    <t>確かめること</t>
  </si>
  <si>
    <t>計算</t>
  </si>
  <si>
    <t>判定</t>
  </si>
  <si>
    <t>根拠</t>
  </si>
  <si>
    <t>請負代金が50万円以上</t>
  </si>
  <si>
    <t>附則第3条第1項</t>
  </si>
  <si>
    <t>工期の日数（始まりと終わりを含む）</t>
  </si>
  <si>
    <t>数え方は発注者に確かめる</t>
  </si>
  <si>
    <t>確かめる日までの日数</t>
  </si>
  <si>
    <t>① 工期の2分の1を経過している</t>
  </si>
  <si>
    <t>第2項第1号</t>
  </si>
  <si>
    <t>② 工程表で2分の1までの作業が行われている</t>
  </si>
  <si>
    <t>第2項第2号</t>
  </si>
  <si>
    <t>③ 行われた作業の経費が請負代金の2分の1以上</t>
  </si>
  <si>
    <t>第2項第3号</t>
  </si>
  <si>
    <t>この表は要件に当たる見込みを出すだけで、中間前払金の認定の代わりにはなりません。認定を受ける書類（認定調書など）と、前払金の使い道の決まり（約款 第37条）は発注者の指示に従ってください。</t>
  </si>
  <si>
    <t>〇〇市立〇〇小学校 校舎改修工事（建築）</t>
  </si>
  <si>
    <t>〇〇市</t>
  </si>
  <si>
    <t>第2026-0457号</t>
  </si>
  <si>
    <t>はい</t>
  </si>
  <si>
    <t>前払金・中間前払金の計算表（要件のチェックつき）</t>
  </si>
  <si>
    <t>配布元</t>
  </si>
  <si>
    <t>請求フクロウ（FUKULO／合同会社商陣） https://seikyu.fukulo.com/templates/</t>
  </si>
  <si>
    <t>シート構成</t>
  </si>
  <si>
    <t>「記入用」（そのまま使える様式と空欄）・「記入例」（書き方の見本）・「説明」の3枚です。</t>
  </si>
  <si>
    <t>使い方</t>
  </si>
  <si>
    <t>「記入用」の入れるところに、請負代金額・前払金と中間前払金の割合・受け取った前払金額・工期・確かめる日・既に行われた作業の経費・工程表の作業が予定どおりか（はい／いいえ）を入れます。上限の額と、要件の○×、判定が出ます。</t>
  </si>
  <si>
    <t>判定の付け方</t>
  </si>
  <si>
    <t>①は確かめる日までの日数×2が工期の日数より大きければ○。②は「はい」なら○。③は経費×2が請負代金額以上なら○。請負代金50万円以上も○×で見ます。4つとも○なら「4つとも○です」、×があれば「×の項目があります」と出ます。</t>
  </si>
  <si>
    <t>計算のしかた</t>
  </si>
  <si>
    <t>前払金の上限＝請負代金額×前払金の割合÷10。中間前払金の上限＝請負代金額×中間前払金の割合÷10。請求できる中間前払金の目安＝中間前払金の上限と（合わせた上限−受け取った前払金）の小さいほう。記入例：45,100,000×4÷10＝18,040,000、×2÷10＝9,020,000、×6÷10＝27,060,000、27,060,000−18,000,000＝9,060,000 なので目安は9,020,000。工期241日のうち125日目で52%。</t>
  </si>
  <si>
    <t>自社に合わせて直すなら</t>
  </si>
  <si>
    <t>発注者が割合を変えている場合（たとえば前払金を十分の三にするなど）は、割合の欄を契約の数字にします。工期の日数の数え方が違う発注者では、日数の数式を直してください。</t>
  </si>
  <si>
    <t>気をつけること</t>
  </si>
  <si>
    <t>この表は要件に当たる見込みを出すだけで、認定の代わりにはなりません。既に行われた作業の経費は、発注者が認める根拠（出来高の累計など）で入れます。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</si>
  <si>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</si>
  <si>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登録番号・金額・日付はすべて架空です。契約の支払条件・税の扱いは、利用者の責任で契約書・取引先・税理士・税務署にお確かめください。</t>
  </si>
  <si>
    <t>関係する法令等</t>
  </si>
  <si>
    <t>地方自治法施行規則 附則第3条第1項（請負代金50万円以上の土木建築に関する工事の前金払は材料費等の4割まで）・第2項（中間前金払は追加で2割まで。要件：①工期の2分の1を経過②工程表により工期の2分の1を経過するまでに実施すべき作業が行われている③既に行われた作業に要する経費が請負代金の額の2分の1以上）・公共工事標準請負契約約款 第35条（A）（前払金は請負代金額の十分の〇以内、中間前払金は十分の〇以内。保証事業会社との保証契約）。</t>
  </si>
  <si>
    <t>更新日</t>
  </si>
  <si>
    <t>2026年10月24日</t>
  </si>
  <si>
    <t>請求フクロウについて</t>
  </si>
  <si>
    <t>出来高請求書・部分払・工事の請求書・支払通知・インボイスの扱いを、無料Excelと解説でまとめた専門サイトです。https://seikyu.fukulo.com/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</si>
</sst>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8" customWidth="1"/>
    <col min="3" max="3" width="14" customWidth="1"/>
    <col min="4" max="4" width="34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spans="1:4" x14ac:dyDescent="0.25">
      <c r="A2" s="2" t="s">
        <v>1</v>
      </c>
      <c r="B2" s="3"/>
      <c r="C2" s="3"/>
      <c r="D2" s="3"/>
    </row>
    <row r="3" ht="20" customHeight="1" spans="1:4" x14ac:dyDescent="0.25">
      <c r="A3" s="2" t="s">
        <v>2</v>
      </c>
      <c r="B3" s="3"/>
      <c r="C3" s="2" t="s">
        <v>3</v>
      </c>
      <c r="D3" s="3"/>
    </row>
    <row r="4" ht="44" customHeight="1" spans="1:4" x14ac:dyDescent="0.25">
      <c r="A4" s="4" t="s">
        <v>4</v>
      </c>
      <c r="B4" s="4"/>
      <c r="C4" s="4"/>
      <c r="D4" s="4"/>
    </row>
    <row r="5" ht="20" customHeight="1" x14ac:dyDescent="0.25"/>
    <row r="6" ht="20" customHeight="1" spans="1:4" x14ac:dyDescent="0.25">
      <c r="A6" s="5" t="s">
        <v>5</v>
      </c>
      <c r="B6" s="5"/>
      <c r="C6" s="5"/>
      <c r="D6" s="5"/>
    </row>
    <row r="7" ht="20" customHeight="1" spans="1:4" x14ac:dyDescent="0.25">
      <c r="A7" s="2" t="s">
        <v>6</v>
      </c>
      <c r="B7" s="6"/>
      <c r="C7" s="4" t="s">
        <v>7</v>
      </c>
      <c r="D7" s="4"/>
    </row>
    <row r="8" ht="20" customHeight="1" spans="1:4" x14ac:dyDescent="0.25">
      <c r="A8" s="2" t="s">
        <v>8</v>
      </c>
      <c r="B8" s="7"/>
      <c r="C8" s="4" t="s">
        <v>9</v>
      </c>
      <c r="D8" s="4"/>
    </row>
    <row r="9" ht="20" customHeight="1" spans="1:4" x14ac:dyDescent="0.25">
      <c r="A9" s="2" t="s">
        <v>10</v>
      </c>
      <c r="B9" s="7"/>
      <c r="C9" s="4" t="s">
        <v>11</v>
      </c>
      <c r="D9" s="4"/>
    </row>
    <row r="10" ht="20" customHeight="1" spans="1:4" x14ac:dyDescent="0.25">
      <c r="A10" s="2" t="s">
        <v>12</v>
      </c>
      <c r="B10" s="6"/>
      <c r="C10" s="4" t="s">
        <v>13</v>
      </c>
      <c r="D10" s="4"/>
    </row>
    <row r="11" ht="20" customHeight="1" spans="1:4" x14ac:dyDescent="0.25">
      <c r="A11" s="2" t="s">
        <v>14</v>
      </c>
      <c r="B11" s="3"/>
      <c r="C11" s="4" t="s">
        <v>15</v>
      </c>
      <c r="D11" s="4"/>
    </row>
    <row r="12" ht="20" customHeight="1" spans="1:4" x14ac:dyDescent="0.25">
      <c r="A12" s="2" t="s">
        <v>16</v>
      </c>
      <c r="B12" s="3"/>
      <c r="C12" s="4"/>
      <c r="D12" s="4"/>
    </row>
    <row r="13" ht="20" customHeight="1" spans="1:4" x14ac:dyDescent="0.25">
      <c r="A13" s="2" t="s">
        <v>17</v>
      </c>
      <c r="B13" s="3"/>
      <c r="C13" s="4" t="s">
        <v>18</v>
      </c>
      <c r="D13" s="4"/>
    </row>
    <row r="14" ht="20" customHeight="1" spans="1:4" x14ac:dyDescent="0.25">
      <c r="A14" s="2" t="s">
        <v>19</v>
      </c>
      <c r="B14" s="6"/>
      <c r="C14" s="4" t="s">
        <v>20</v>
      </c>
      <c r="D14" s="4"/>
    </row>
    <row r="15" ht="20" customHeight="1" spans="1:4" x14ac:dyDescent="0.25">
      <c r="A15" s="2" t="s">
        <v>21</v>
      </c>
      <c r="B15" s="3"/>
      <c r="C15" s="4" t="s">
        <v>22</v>
      </c>
      <c r="D15" s="4"/>
    </row>
    <row r="16" ht="20" customHeight="1" x14ac:dyDescent="0.25"/>
    <row r="17" ht="20" customHeight="1" spans="1:4" x14ac:dyDescent="0.25">
      <c r="A17" s="5" t="s">
        <v>23</v>
      </c>
      <c r="B17" s="5"/>
      <c r="C17" s="5"/>
      <c r="D17" s="5"/>
    </row>
    <row r="18" ht="20" customHeight="1" spans="1:4" x14ac:dyDescent="0.25">
      <c r="A18" s="2" t="s">
        <v>24</v>
      </c>
      <c r="B18" s="6">
        <f>IF(B7="","",ROUNDDOWN(B7*B8/10,0))</f>
      </c>
      <c r="C18" s="4" t="s">
        <v>25</v>
      </c>
      <c r="D18" s="4"/>
    </row>
    <row r="19" ht="20" customHeight="1" spans="1:4" x14ac:dyDescent="0.25">
      <c r="A19" s="2" t="s">
        <v>26</v>
      </c>
      <c r="B19" s="6">
        <f>IF(B7="","",ROUNDDOWN(B7*B9/10,0))</f>
      </c>
      <c r="C19" s="4" t="s">
        <v>27</v>
      </c>
      <c r="D19" s="4"/>
    </row>
    <row r="20" ht="20" customHeight="1" spans="1:4" x14ac:dyDescent="0.25">
      <c r="A20" s="2" t="s">
        <v>28</v>
      </c>
      <c r="B20" s="6">
        <f>IF(B7="","",ROUNDDOWN(B7*(B8+B9)/10,0))</f>
      </c>
      <c r="C20" s="4" t="s">
        <v>29</v>
      </c>
      <c r="D20" s="4"/>
    </row>
    <row r="21" ht="20" customHeight="1" spans="1:4" x14ac:dyDescent="0.25">
      <c r="A21" s="2" t="s">
        <v>30</v>
      </c>
      <c r="B21" s="6">
        <f>IF(B7="","",MIN(B19,B20-B10))</f>
      </c>
      <c r="C21" s="4" t="s">
        <v>31</v>
      </c>
      <c r="D21" s="4"/>
    </row>
    <row r="22" ht="20" customHeight="1" x14ac:dyDescent="0.25"/>
    <row r="23" ht="20" customHeight="1" spans="1:4" x14ac:dyDescent="0.25">
      <c r="A23" s="5" t="s">
        <v>32</v>
      </c>
      <c r="B23" s="5"/>
      <c r="C23" s="5"/>
      <c r="D23" s="5"/>
    </row>
    <row r="24" ht="20" customHeight="1" spans="1:4" x14ac:dyDescent="0.25">
      <c r="A24" s="8" t="s">
        <v>33</v>
      </c>
      <c r="B24" s="8" t="s">
        <v>34</v>
      </c>
      <c r="C24" s="8" t="s">
        <v>35</v>
      </c>
      <c r="D24" s="8" t="s">
        <v>36</v>
      </c>
    </row>
    <row r="25" ht="20" customHeight="1" spans="1:4" x14ac:dyDescent="0.25">
      <c r="A25" s="9" t="s">
        <v>37</v>
      </c>
      <c r="B25" s="6">
        <f>IF(B7="","",B7)</f>
      </c>
      <c r="C25" s="7">
        <f>IF(B7="","",IF(B7&gt;=500000,"○","×"))</f>
      </c>
      <c r="D25" s="9" t="s">
        <v>38</v>
      </c>
    </row>
    <row r="26" ht="20" customHeight="1" spans="1:4" x14ac:dyDescent="0.25">
      <c r="A26" s="9" t="s">
        <v>39</v>
      </c>
      <c r="B26" s="7">
        <f>IF(OR(B11="",B12=""),"",B12-B11+1)</f>
      </c>
      <c r="C26" s="9"/>
      <c r="D26" s="9" t="s">
        <v>40</v>
      </c>
    </row>
    <row r="27" ht="20" customHeight="1" spans="1:4" x14ac:dyDescent="0.25">
      <c r="A27" s="9" t="s">
        <v>41</v>
      </c>
      <c r="B27" s="7">
        <f>IF(OR(B11="",B13=""),"",B13-B11+1)</f>
      </c>
      <c r="C27" s="9"/>
      <c r="D27" s="9"/>
    </row>
    <row r="28" ht="20" customHeight="1" spans="1:4" x14ac:dyDescent="0.25">
      <c r="A28" s="9" t="s">
        <v>42</v>
      </c>
      <c r="B28" s="10">
        <f>IF(OR(B26="",B27=""),"",B27/B26)</f>
      </c>
      <c r="C28" s="7">
        <f>IF(OR(B26="",B27=""),"",IF(B27*2&gt;B26,"○","×"))</f>
      </c>
      <c r="D28" s="9" t="s">
        <v>43</v>
      </c>
    </row>
    <row r="29" ht="20" customHeight="1" spans="1:4" x14ac:dyDescent="0.25">
      <c r="A29" s="9" t="s">
        <v>44</v>
      </c>
      <c r="B29" s="7">
        <f>IF(B15="","",B15)</f>
      </c>
      <c r="C29" s="7">
        <f>IF(B15="","",IF(B15="はい","○","×"))</f>
      </c>
      <c r="D29" s="9" t="s">
        <v>45</v>
      </c>
    </row>
    <row r="30" ht="20" customHeight="1" spans="1:4" x14ac:dyDescent="0.25">
      <c r="A30" s="9" t="s">
        <v>46</v>
      </c>
      <c r="B30" s="10">
        <f>IF(OR(B7="",B14=""),"",B14/B7)</f>
      </c>
      <c r="C30" s="7">
        <f>IF(OR(B7="",B14=""),"",IF(B14*2&gt;=B7,"○","×"))</f>
      </c>
      <c r="D30" s="9" t="s">
        <v>47</v>
      </c>
    </row>
    <row r="31" ht="20" customHeight="1" x14ac:dyDescent="0.25"/>
    <row r="32" ht="20" customHeight="1" spans="1:4" x14ac:dyDescent="0.25">
      <c r="A32" s="2" t="s">
        <v>35</v>
      </c>
      <c r="B32" s="9" t="str">
        <f>IF(COUNTIF(C25:C30,"○")+COUNTIF(C25:C30,"×")&lt;4,"まだ入れていない項目があります",IF(COUNTIF(C25:C30,"○")=4,"4つとも○です。認定の手続きは発注者の様式で","×の項目があります"))</f>
        <v>まだ入れていない項目があります</v>
      </c>
      <c r="C32" s="9"/>
      <c r="D32" s="9"/>
    </row>
    <row r="33" ht="44" customHeight="1" spans="1:4" x14ac:dyDescent="0.25">
      <c r="A33" s="4" t="s">
        <v>48</v>
      </c>
      <c r="B33" s="4"/>
      <c r="C33" s="4"/>
      <c r="D33" s="4"/>
    </row>
  </sheetData>
  <mergeCells count="21">
    <mergeCell ref="A1:D1"/>
    <mergeCell ref="B2:D2"/>
    <mergeCell ref="A4:D4"/>
    <mergeCell ref="A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7:D17"/>
    <mergeCell ref="C18:D18"/>
    <mergeCell ref="C19:D19"/>
    <mergeCell ref="C20:D20"/>
    <mergeCell ref="C21:D21"/>
    <mergeCell ref="A23:D23"/>
    <mergeCell ref="B32:D32"/>
    <mergeCell ref="A33:D3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8" customWidth="1"/>
    <col min="3" max="3" width="14" customWidth="1"/>
    <col min="4" max="4" width="34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spans="1:4" x14ac:dyDescent="0.25">
      <c r="A2" s="2" t="s">
        <v>1</v>
      </c>
      <c r="B2" s="3" t="s">
        <v>49</v>
      </c>
      <c r="C2" s="3"/>
      <c r="D2" s="3"/>
    </row>
    <row r="3" ht="20" customHeight="1" spans="1:4" x14ac:dyDescent="0.25">
      <c r="A3" s="2" t="s">
        <v>2</v>
      </c>
      <c r="B3" s="3" t="s">
        <v>50</v>
      </c>
      <c r="C3" s="2" t="s">
        <v>3</v>
      </c>
      <c r="D3" s="3" t="s">
        <v>51</v>
      </c>
    </row>
    <row r="4" ht="44" customHeight="1" spans="1:4" x14ac:dyDescent="0.25">
      <c r="A4" s="4" t="s">
        <v>4</v>
      </c>
      <c r="B4" s="4"/>
      <c r="C4" s="4"/>
      <c r="D4" s="4"/>
    </row>
    <row r="5" ht="20" customHeight="1" x14ac:dyDescent="0.25"/>
    <row r="6" ht="20" customHeight="1" spans="1:4" x14ac:dyDescent="0.25">
      <c r="A6" s="5" t="s">
        <v>5</v>
      </c>
      <c r="B6" s="5"/>
      <c r="C6" s="5"/>
      <c r="D6" s="5"/>
    </row>
    <row r="7" ht="20" customHeight="1" spans="1:4" x14ac:dyDescent="0.25">
      <c r="A7" s="2" t="s">
        <v>6</v>
      </c>
      <c r="B7" s="6">
        <v>45100000</v>
      </c>
      <c r="C7" s="4" t="s">
        <v>7</v>
      </c>
      <c r="D7" s="4"/>
    </row>
    <row r="8" ht="20" customHeight="1" spans="1:4" x14ac:dyDescent="0.25">
      <c r="A8" s="2" t="s">
        <v>8</v>
      </c>
      <c r="B8" s="7">
        <v>4</v>
      </c>
      <c r="C8" s="4" t="s">
        <v>9</v>
      </c>
      <c r="D8" s="4"/>
    </row>
    <row r="9" ht="20" customHeight="1" spans="1:4" x14ac:dyDescent="0.25">
      <c r="A9" s="2" t="s">
        <v>10</v>
      </c>
      <c r="B9" s="7">
        <v>2</v>
      </c>
      <c r="C9" s="4" t="s">
        <v>11</v>
      </c>
      <c r="D9" s="4"/>
    </row>
    <row r="10" ht="20" customHeight="1" spans="1:4" x14ac:dyDescent="0.25">
      <c r="A10" s="2" t="s">
        <v>12</v>
      </c>
      <c r="B10" s="6">
        <v>18000000</v>
      </c>
      <c r="C10" s="4" t="s">
        <v>13</v>
      </c>
      <c r="D10" s="4"/>
    </row>
    <row r="11" ht="20" customHeight="1" spans="1:4" x14ac:dyDescent="0.25">
      <c r="A11" s="2" t="s">
        <v>14</v>
      </c>
      <c r="B11" s="11">
        <v>46204</v>
      </c>
      <c r="C11" s="4" t="s">
        <v>15</v>
      </c>
      <c r="D11" s="4"/>
    </row>
    <row r="12" ht="20" customHeight="1" spans="1:4" x14ac:dyDescent="0.25">
      <c r="A12" s="2" t="s">
        <v>16</v>
      </c>
      <c r="B12" s="11">
        <v>46444</v>
      </c>
      <c r="C12" s="4"/>
      <c r="D12" s="4"/>
    </row>
    <row r="13" ht="20" customHeight="1" spans="1:4" x14ac:dyDescent="0.25">
      <c r="A13" s="2" t="s">
        <v>17</v>
      </c>
      <c r="B13" s="11">
        <v>46328</v>
      </c>
      <c r="C13" s="4" t="s">
        <v>18</v>
      </c>
      <c r="D13" s="4"/>
    </row>
    <row r="14" ht="20" customHeight="1" spans="1:4" x14ac:dyDescent="0.25">
      <c r="A14" s="2" t="s">
        <v>19</v>
      </c>
      <c r="B14" s="6">
        <v>23600000</v>
      </c>
      <c r="C14" s="4" t="s">
        <v>20</v>
      </c>
      <c r="D14" s="4"/>
    </row>
    <row r="15" ht="20" customHeight="1" spans="1:4" x14ac:dyDescent="0.25">
      <c r="A15" s="2" t="s">
        <v>21</v>
      </c>
      <c r="B15" s="3" t="s">
        <v>52</v>
      </c>
      <c r="C15" s="4" t="s">
        <v>22</v>
      </c>
      <c r="D15" s="4"/>
    </row>
    <row r="16" ht="20" customHeight="1" x14ac:dyDescent="0.25"/>
    <row r="17" ht="20" customHeight="1" spans="1:4" x14ac:dyDescent="0.25">
      <c r="A17" s="5" t="s">
        <v>23</v>
      </c>
      <c r="B17" s="5"/>
      <c r="C17" s="5"/>
      <c r="D17" s="5"/>
    </row>
    <row r="18" ht="20" customHeight="1" spans="1:4" x14ac:dyDescent="0.25">
      <c r="A18" s="2" t="s">
        <v>24</v>
      </c>
      <c r="B18" s="6">
        <f>IF(B7="","",ROUNDDOWN(B7*B8/10,0))</f>
        <v>18040000</v>
      </c>
      <c r="C18" s="4" t="s">
        <v>25</v>
      </c>
      <c r="D18" s="4"/>
    </row>
    <row r="19" ht="20" customHeight="1" spans="1:4" x14ac:dyDescent="0.25">
      <c r="A19" s="2" t="s">
        <v>26</v>
      </c>
      <c r="B19" s="6">
        <f>IF(B7="","",ROUNDDOWN(B7*B9/10,0))</f>
        <v>9020000</v>
      </c>
      <c r="C19" s="4" t="s">
        <v>27</v>
      </c>
      <c r="D19" s="4"/>
    </row>
    <row r="20" ht="20" customHeight="1" spans="1:4" x14ac:dyDescent="0.25">
      <c r="A20" s="2" t="s">
        <v>28</v>
      </c>
      <c r="B20" s="6">
        <f>IF(B7="","",ROUNDDOWN(B7*(B8+B9)/10,0))</f>
        <v>27060000</v>
      </c>
      <c r="C20" s="4" t="s">
        <v>29</v>
      </c>
      <c r="D20" s="4"/>
    </row>
    <row r="21" ht="20" customHeight="1" spans="1:4" x14ac:dyDescent="0.25">
      <c r="A21" s="2" t="s">
        <v>30</v>
      </c>
      <c r="B21" s="6">
        <f>IF(B7="","",MIN(B19,B20-B10))</f>
        <v>9020000</v>
      </c>
      <c r="C21" s="4" t="s">
        <v>31</v>
      </c>
      <c r="D21" s="4"/>
    </row>
    <row r="22" ht="20" customHeight="1" x14ac:dyDescent="0.25"/>
    <row r="23" ht="20" customHeight="1" spans="1:4" x14ac:dyDescent="0.25">
      <c r="A23" s="5" t="s">
        <v>32</v>
      </c>
      <c r="B23" s="5"/>
      <c r="C23" s="5"/>
      <c r="D23" s="5"/>
    </row>
    <row r="24" ht="20" customHeight="1" spans="1:4" x14ac:dyDescent="0.25">
      <c r="A24" s="8" t="s">
        <v>33</v>
      </c>
      <c r="B24" s="8" t="s">
        <v>34</v>
      </c>
      <c r="C24" s="8" t="s">
        <v>35</v>
      </c>
      <c r="D24" s="8" t="s">
        <v>36</v>
      </c>
    </row>
    <row r="25" ht="20" customHeight="1" spans="1:4" x14ac:dyDescent="0.25">
      <c r="A25" s="9" t="s">
        <v>37</v>
      </c>
      <c r="B25" s="6">
        <f>IF(B7="","",B7)</f>
        <v>45100000</v>
      </c>
      <c r="C25" s="7" t="str">
        <f>IF(B7="","",IF(B7&gt;=500000,"○","×"))</f>
        <v>○</v>
      </c>
      <c r="D25" s="9" t="s">
        <v>38</v>
      </c>
    </row>
    <row r="26" ht="20" customHeight="1" spans="1:4" x14ac:dyDescent="0.25">
      <c r="A26" s="9" t="s">
        <v>39</v>
      </c>
      <c r="B26" s="7">
        <f>IF(OR(B11="",B12=""),"",B12-B11+1)</f>
        <v>241</v>
      </c>
      <c r="C26" s="9"/>
      <c r="D26" s="9" t="s">
        <v>40</v>
      </c>
    </row>
    <row r="27" ht="20" customHeight="1" spans="1:4" x14ac:dyDescent="0.25">
      <c r="A27" s="9" t="s">
        <v>41</v>
      </c>
      <c r="B27" s="7">
        <f>IF(OR(B11="",B13=""),"",B13-B11+1)</f>
        <v>125</v>
      </c>
      <c r="C27" s="9"/>
      <c r="D27" s="9"/>
    </row>
    <row r="28" ht="20" customHeight="1" spans="1:4" x14ac:dyDescent="0.25">
      <c r="A28" s="9" t="s">
        <v>42</v>
      </c>
      <c r="B28" s="10">
        <f>IF(OR(B26="",B27=""),"",B27/B26)</f>
        <v>0.5186721991701245</v>
      </c>
      <c r="C28" s="7" t="str">
        <f>IF(OR(B26="",B27=""),"",IF(B27*2&gt;B26,"○","×"))</f>
        <v>○</v>
      </c>
      <c r="D28" s="9" t="s">
        <v>43</v>
      </c>
    </row>
    <row r="29" ht="20" customHeight="1" spans="1:4" x14ac:dyDescent="0.25">
      <c r="A29" s="9" t="s">
        <v>44</v>
      </c>
      <c r="B29" s="7" t="str">
        <f>IF(B15="","",B15)</f>
        <v>はい</v>
      </c>
      <c r="C29" s="7" t="str">
        <f>IF(B15="","",IF(B15="はい","○","×"))</f>
        <v>○</v>
      </c>
      <c r="D29" s="9" t="s">
        <v>45</v>
      </c>
    </row>
    <row r="30" ht="20" customHeight="1" spans="1:4" x14ac:dyDescent="0.25">
      <c r="A30" s="9" t="s">
        <v>46</v>
      </c>
      <c r="B30" s="10">
        <f>IF(OR(B7="",B14=""),"",B14/B7)</f>
        <v>0.5232815964523282</v>
      </c>
      <c r="C30" s="7" t="str">
        <f>IF(OR(B7="",B14=""),"",IF(B14*2&gt;=B7,"○","×"))</f>
        <v>○</v>
      </c>
      <c r="D30" s="9" t="s">
        <v>47</v>
      </c>
    </row>
    <row r="31" ht="20" customHeight="1" x14ac:dyDescent="0.25"/>
    <row r="32" ht="20" customHeight="1" spans="1:4" x14ac:dyDescent="0.25">
      <c r="A32" s="2" t="s">
        <v>35</v>
      </c>
      <c r="B32" s="9" t="str">
        <f>IF(COUNTIF(C25:C30,"○")+COUNTIF(C25:C30,"×")&lt;4,"まだ入れていない項目があります",IF(COUNTIF(C25:C30,"○")=4,"4つとも○です。認定の手続きは発注者の様式で","×の項目があります"))</f>
        <v>4つとも○です。認定の手続きは発注者の様式で</v>
      </c>
      <c r="C32" s="9"/>
      <c r="D32" s="9"/>
    </row>
    <row r="33" ht="44" customHeight="1" spans="1:4" x14ac:dyDescent="0.25">
      <c r="A33" s="4" t="s">
        <v>48</v>
      </c>
      <c r="B33" s="4"/>
      <c r="C33" s="4"/>
      <c r="D33" s="4"/>
    </row>
  </sheetData>
  <mergeCells count="21">
    <mergeCell ref="A1:D1"/>
    <mergeCell ref="B2:D2"/>
    <mergeCell ref="A4:D4"/>
    <mergeCell ref="A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7:D17"/>
    <mergeCell ref="C18:D18"/>
    <mergeCell ref="C19:D19"/>
    <mergeCell ref="C20:D20"/>
    <mergeCell ref="C21:D21"/>
    <mergeCell ref="A23:D23"/>
    <mergeCell ref="B32:D32"/>
    <mergeCell ref="A33:D3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2" customWidth="1"/>
  </cols>
  <sheetData>
    <row r="1" ht="28" customHeight="1" spans="1:2" x14ac:dyDescent="0.25">
      <c r="A1" s="1" t="s">
        <v>53</v>
      </c>
      <c r="B1" s="1"/>
    </row>
    <row r="2" ht="20" customHeight="1" spans="1:2" x14ac:dyDescent="0.25">
      <c r="A2" s="2" t="s">
        <v>54</v>
      </c>
      <c r="B2" s="9" t="s">
        <v>55</v>
      </c>
    </row>
    <row r="3" ht="20" customHeight="1" spans="1:2" x14ac:dyDescent="0.25">
      <c r="A3" s="2" t="s">
        <v>56</v>
      </c>
      <c r="B3" s="9" t="s">
        <v>57</v>
      </c>
    </row>
    <row r="4" ht="20" customHeight="1" spans="1:2" x14ac:dyDescent="0.25">
      <c r="A4" s="2" t="s">
        <v>58</v>
      </c>
      <c r="B4" s="9" t="s">
        <v>59</v>
      </c>
    </row>
    <row r="5" ht="20" customHeight="1" spans="1:2" x14ac:dyDescent="0.25">
      <c r="A5" s="2" t="s">
        <v>60</v>
      </c>
      <c r="B5" s="9" t="s">
        <v>61</v>
      </c>
    </row>
    <row r="6" ht="20" customHeight="1" spans="1:2" x14ac:dyDescent="0.25">
      <c r="A6" s="2" t="s">
        <v>62</v>
      </c>
      <c r="B6" s="9" t="s">
        <v>63</v>
      </c>
    </row>
    <row r="7" ht="20" customHeight="1" spans="1:2" x14ac:dyDescent="0.25">
      <c r="A7" s="2" t="s">
        <v>64</v>
      </c>
      <c r="B7" s="9" t="s">
        <v>65</v>
      </c>
    </row>
    <row r="8" ht="20" customHeight="1" spans="1:2" x14ac:dyDescent="0.25">
      <c r="A8" s="2" t="s">
        <v>66</v>
      </c>
      <c r="B8" s="9" t="s">
        <v>67</v>
      </c>
    </row>
    <row r="9" ht="20" customHeight="1" spans="1:2" x14ac:dyDescent="0.25">
      <c r="A9" s="2" t="s">
        <v>68</v>
      </c>
      <c r="B9" s="9" t="s">
        <v>69</v>
      </c>
    </row>
    <row r="10" ht="20" customHeight="1" spans="1:2" x14ac:dyDescent="0.25">
      <c r="A10" s="2" t="s">
        <v>70</v>
      </c>
      <c r="B10" s="9" t="s">
        <v>71</v>
      </c>
    </row>
    <row r="11" ht="20" customHeight="1" spans="1:2" x14ac:dyDescent="0.25">
      <c r="A11" s="2" t="s">
        <v>72</v>
      </c>
      <c r="B11" s="9" t="s">
        <v>73</v>
      </c>
    </row>
    <row r="12" ht="20" customHeight="1" spans="1:2" x14ac:dyDescent="0.25">
      <c r="A12" s="2" t="s">
        <v>74</v>
      </c>
      <c r="B12" s="9" t="s">
        <v>75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請求フクロウ（FUKULO／合同会社商陣）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